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activeTab="1"/>
  </bookViews>
  <sheets>
    <sheet name="Grass fuel model" sheetId="1" r:id="rId1"/>
    <sheet name="Phrygana fuel model" sheetId="2" r:id="rId2"/>
    <sheet name="Shrub fuel model" sheetId="3" r:id="rId3"/>
    <sheet name="Φύλλο2" sheetId="4" r:id="rId4"/>
    <sheet name="Φύλλο3" sheetId="5" r:id="rId5"/>
  </sheets>
  <definedNames/>
  <calcPr fullCalcOnLoad="1"/>
</workbook>
</file>

<file path=xl/sharedStrings.xml><?xml version="1.0" encoding="utf-8"?>
<sst xmlns="http://schemas.openxmlformats.org/spreadsheetml/2006/main" count="99" uniqueCount="54">
  <si>
    <t>GRASSLD</t>
  </si>
  <si>
    <t>USER INPUTS</t>
  </si>
  <si>
    <t>CALCULATED</t>
  </si>
  <si>
    <t>GRASSLDLIVE</t>
  </si>
  <si>
    <t>GRASS</t>
  </si>
  <si>
    <t>GRASSLDDEAD</t>
  </si>
  <si>
    <t>PHRYGANA</t>
  </si>
  <si>
    <t>GRASSHGT (cm)</t>
  </si>
  <si>
    <t>GRASSCOV (%)</t>
  </si>
  <si>
    <t>PERCENTGREEN (%)</t>
  </si>
  <si>
    <t>PHRHGT (cm)</t>
  </si>
  <si>
    <t>PHRCOV (%)</t>
  </si>
  <si>
    <t>LITTER</t>
  </si>
  <si>
    <t>AdjLITTERLOAD</t>
  </si>
  <si>
    <t>LITTERDEPTH (cm)</t>
  </si>
  <si>
    <t>LITTERCOVER (%)</t>
  </si>
  <si>
    <t>Fuel bed depth (cm)</t>
  </si>
  <si>
    <t>Heat content (kJ/kg)</t>
  </si>
  <si>
    <t>Moisture of extinction (%)</t>
  </si>
  <si>
    <t>Live herbaceous fuel S/V (cm2/cm3)</t>
  </si>
  <si>
    <t>Dead 1-hour S/V (cm2/cm3)</t>
  </si>
  <si>
    <t>Live woody fuel S/V (cm2/cm3)</t>
  </si>
  <si>
    <t>PHRYGANA FUEL MODEL VALUES</t>
  </si>
  <si>
    <t>Dead 1-hr (tn/ha)</t>
  </si>
  <si>
    <t>Dead 10-hr (tn/ha)</t>
  </si>
  <si>
    <t>Dead 100-hr (tn/ha)</t>
  </si>
  <si>
    <t>Live herbaceous (&lt;0,63 cm) (tn/ha)</t>
  </si>
  <si>
    <t>Live woody (&lt;0,63) (tn/ha)</t>
  </si>
  <si>
    <t>GRASS FUEL MODEL VALUES</t>
  </si>
  <si>
    <t>-</t>
  </si>
  <si>
    <t>GRASSLD (tn/ha)</t>
  </si>
  <si>
    <t>GRASSLDLIVE (tn/ha)</t>
  </si>
  <si>
    <t>GRASSLDDEAD (tn/ha)</t>
  </si>
  <si>
    <t>PHRLOAD1h (tn/ha)</t>
  </si>
  <si>
    <t>DEADLD1h (tn/ha)</t>
  </si>
  <si>
    <t>DEADLD10h (tn/ha)</t>
  </si>
  <si>
    <t>AdjLITTERLOAD (tn/ha)</t>
  </si>
  <si>
    <t>SHRUB FUEL MODEL VALUES</t>
  </si>
  <si>
    <t>SHRHGT (cm)</t>
  </si>
  <si>
    <t>SHRCOV (%)</t>
  </si>
  <si>
    <t xml:space="preserve">TREE </t>
  </si>
  <si>
    <t>TRHGT (cm)</t>
  </si>
  <si>
    <t>TRCOV (%)</t>
  </si>
  <si>
    <t>LCBH (cm)</t>
  </si>
  <si>
    <t>SHRUB FUEL MODEL DEVELOPMENT</t>
  </si>
  <si>
    <t>GRASS FUEL MODEL DEVELOPMENT</t>
  </si>
  <si>
    <t>PHRYGANA FUEL MODEL DEVELOPMENT</t>
  </si>
  <si>
    <t>SHRUB</t>
  </si>
  <si>
    <t>GRASSEXIST</t>
  </si>
  <si>
    <t>TREEEXIST</t>
  </si>
  <si>
    <t>SHRLD1h (tn/ha)</t>
  </si>
  <si>
    <t>SHRDEADLD1h (tn/ha)</t>
  </si>
  <si>
    <t>SHRDEADLD10h (tn/ha)</t>
  </si>
  <si>
    <t>LITTERLOAD (tn/ha)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</si>
</sst>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.000"/>
    <numFmt numFmtId="169" formatCode="0.0"/>
    <numFmt numFmtId="170" formatCode="0.000000"/>
  </numFmts>
  <fonts count="6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8" fontId="1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/>
    </xf>
    <xf numFmtId="168" fontId="1" fillId="2" borderId="1" xfId="0" applyNumberFormat="1" applyFont="1" applyFill="1" applyBorder="1" applyAlignment="1">
      <alignment/>
    </xf>
    <xf numFmtId="168" fontId="1" fillId="2" borderId="0" xfId="0" applyNumberFormat="1" applyFont="1" applyFill="1" applyAlignment="1">
      <alignment/>
    </xf>
    <xf numFmtId="1" fontId="1" fillId="2" borderId="1" xfId="0" applyNumberFormat="1" applyFont="1" applyFill="1" applyBorder="1" applyAlignment="1">
      <alignment/>
    </xf>
    <xf numFmtId="168" fontId="0" fillId="2" borderId="0" xfId="0" applyNumberFormat="1" applyFill="1" applyAlignment="1">
      <alignment/>
    </xf>
    <xf numFmtId="169" fontId="1" fillId="2" borderId="1" xfId="0" applyNumberFormat="1" applyFont="1" applyFill="1" applyBorder="1" applyAlignment="1">
      <alignment/>
    </xf>
    <xf numFmtId="17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B18" sqref="B18"/>
    </sheetView>
  </sheetViews>
  <sheetFormatPr defaultColWidth="9.140625" defaultRowHeight="12.75"/>
  <cols>
    <col min="1" max="1" width="22.7109375" style="0" customWidth="1"/>
    <col min="3" max="3" width="5.57421875" style="0" customWidth="1"/>
    <col min="4" max="4" width="22.00390625" style="0" customWidth="1"/>
    <col min="5" max="5" width="11.8515625" style="4" customWidth="1"/>
    <col min="7" max="7" width="32.57421875" style="6" customWidth="1"/>
    <col min="8" max="8" width="10.7109375" style="13" bestFit="1" customWidth="1"/>
  </cols>
  <sheetData>
    <row r="1" spans="1:8" ht="15.75">
      <c r="A1" s="2" t="s">
        <v>45</v>
      </c>
      <c r="B1" s="2"/>
      <c r="C1" s="2"/>
      <c r="D1" s="2"/>
      <c r="E1" s="3"/>
      <c r="F1" s="1"/>
      <c r="G1" s="5"/>
      <c r="H1" s="11"/>
    </row>
    <row r="2" spans="1:8" ht="15.75">
      <c r="A2" s="2"/>
      <c r="B2" s="2"/>
      <c r="C2" s="2"/>
      <c r="D2" s="2"/>
      <c r="E2" s="3"/>
      <c r="F2" s="1"/>
      <c r="G2" s="5"/>
      <c r="H2" s="11"/>
    </row>
    <row r="3" spans="1:8" ht="15.75">
      <c r="A3" s="2" t="s">
        <v>1</v>
      </c>
      <c r="B3" s="2"/>
      <c r="C3" s="2"/>
      <c r="D3" s="2" t="s">
        <v>2</v>
      </c>
      <c r="E3" s="3"/>
      <c r="F3" s="1"/>
      <c r="H3" s="11"/>
    </row>
    <row r="4" spans="1:8" ht="15.75">
      <c r="A4" s="2"/>
      <c r="B4" s="2" t="s">
        <v>4</v>
      </c>
      <c r="C4" s="2"/>
      <c r="D4" s="2"/>
      <c r="E4" s="3"/>
      <c r="F4" s="1"/>
      <c r="G4" s="5"/>
      <c r="H4" s="11"/>
    </row>
    <row r="5" spans="1:8" ht="15.75">
      <c r="A5" s="1" t="s">
        <v>48</v>
      </c>
      <c r="B5" s="1">
        <v>1</v>
      </c>
      <c r="C5" s="2"/>
      <c r="D5" s="2"/>
      <c r="E5" s="3"/>
      <c r="F5" s="1"/>
      <c r="G5" s="5"/>
      <c r="H5" s="11"/>
    </row>
    <row r="6" spans="1:8" ht="15.75">
      <c r="A6" s="1" t="s">
        <v>7</v>
      </c>
      <c r="B6" s="1">
        <v>20</v>
      </c>
      <c r="C6" s="1"/>
      <c r="D6" s="1" t="s">
        <v>0</v>
      </c>
      <c r="E6" s="3">
        <f>IF(B5=0,0,0.06153+0.000563*(B6*B7))</f>
        <v>0.51193</v>
      </c>
      <c r="F6" s="1"/>
      <c r="G6" s="5"/>
      <c r="H6" s="11"/>
    </row>
    <row r="7" spans="1:8" ht="15.75">
      <c r="A7" s="1" t="s">
        <v>8</v>
      </c>
      <c r="B7" s="1">
        <v>40</v>
      </c>
      <c r="C7" s="1"/>
      <c r="D7" s="1" t="s">
        <v>3</v>
      </c>
      <c r="E7" s="3">
        <f>E6*B8/100</f>
        <v>0.204772</v>
      </c>
      <c r="F7" s="1"/>
      <c r="G7" s="5"/>
      <c r="H7" s="11"/>
    </row>
    <row r="8" spans="1:8" ht="15.75">
      <c r="A8" s="1" t="s">
        <v>9</v>
      </c>
      <c r="B8" s="1">
        <v>40</v>
      </c>
      <c r="C8" s="1"/>
      <c r="D8" s="1" t="s">
        <v>5</v>
      </c>
      <c r="E8" s="3">
        <f>E6-E7</f>
        <v>0.307158</v>
      </c>
      <c r="F8" s="1"/>
      <c r="G8" s="5"/>
      <c r="H8" s="11"/>
    </row>
    <row r="9" spans="1:8" ht="15.75">
      <c r="A9" s="1"/>
      <c r="B9" s="1"/>
      <c r="C9" s="1"/>
      <c r="D9" s="1"/>
      <c r="E9" s="16"/>
      <c r="F9" s="1"/>
      <c r="G9" s="5"/>
      <c r="H9" s="11"/>
    </row>
    <row r="10" spans="1:8" ht="15.75">
      <c r="A10" s="1"/>
      <c r="B10" s="2"/>
      <c r="C10" s="1"/>
      <c r="D10" s="1"/>
      <c r="E10" s="15"/>
      <c r="F10" s="1"/>
      <c r="G10" s="7" t="s">
        <v>28</v>
      </c>
      <c r="H10" s="11"/>
    </row>
    <row r="11" spans="1:8" ht="17.25" customHeight="1">
      <c r="A11" s="1"/>
      <c r="B11" s="1"/>
      <c r="C11" s="1"/>
      <c r="D11" s="1"/>
      <c r="E11" s="3"/>
      <c r="F11" s="1"/>
      <c r="G11" s="8" t="s">
        <v>23</v>
      </c>
      <c r="H11" s="10">
        <f>E8+E16</f>
        <v>0.8584780000000001</v>
      </c>
    </row>
    <row r="12" spans="1:8" ht="18" customHeight="1">
      <c r="A12" s="1"/>
      <c r="B12" s="1"/>
      <c r="C12" s="1"/>
      <c r="D12" s="1"/>
      <c r="E12" s="3"/>
      <c r="F12" s="1"/>
      <c r="G12" s="8" t="s">
        <v>24</v>
      </c>
      <c r="H12" s="10">
        <v>0</v>
      </c>
    </row>
    <row r="13" spans="1:8" ht="17.25" customHeight="1">
      <c r="A13" s="1"/>
      <c r="B13" s="1"/>
      <c r="C13" s="1"/>
      <c r="D13" s="1"/>
      <c r="E13" s="3"/>
      <c r="F13" s="1"/>
      <c r="G13" s="8" t="s">
        <v>25</v>
      </c>
      <c r="H13" s="10">
        <v>0</v>
      </c>
    </row>
    <row r="14" spans="1:8" ht="19.5" customHeight="1">
      <c r="A14" s="1"/>
      <c r="B14" s="1"/>
      <c r="C14" s="1"/>
      <c r="D14" s="1"/>
      <c r="E14" s="3"/>
      <c r="F14" s="1"/>
      <c r="G14" s="8" t="s">
        <v>26</v>
      </c>
      <c r="H14" s="10">
        <f>E7</f>
        <v>0.204772</v>
      </c>
    </row>
    <row r="15" spans="1:8" ht="17.25" customHeight="1">
      <c r="A15" s="1"/>
      <c r="B15" s="2" t="s">
        <v>12</v>
      </c>
      <c r="C15" s="1"/>
      <c r="D15" s="1"/>
      <c r="E15" s="3"/>
      <c r="F15" s="1"/>
      <c r="G15" s="8" t="s">
        <v>27</v>
      </c>
      <c r="H15" s="10">
        <v>0</v>
      </c>
    </row>
    <row r="16" spans="1:8" ht="15.75">
      <c r="A16" s="1" t="s">
        <v>14</v>
      </c>
      <c r="B16" s="1">
        <v>2</v>
      </c>
      <c r="C16" s="1"/>
      <c r="D16" s="1" t="s">
        <v>13</v>
      </c>
      <c r="E16" s="3">
        <f>(0.101+0.50082*B16)*B17/100</f>
        <v>0.55132</v>
      </c>
      <c r="F16" s="1"/>
      <c r="G16" s="9" t="s">
        <v>16</v>
      </c>
      <c r="H16" s="14">
        <f>((E6*B6)+(E16*B16))/(SUM(H11:H15))</f>
        <v>10.666578885492592</v>
      </c>
    </row>
    <row r="17" spans="1:8" ht="15.75">
      <c r="A17" s="1" t="s">
        <v>15</v>
      </c>
      <c r="B17" s="1">
        <v>50</v>
      </c>
      <c r="C17" s="1"/>
      <c r="D17" s="1"/>
      <c r="E17" s="3"/>
      <c r="F17" s="1"/>
      <c r="G17" s="9" t="s">
        <v>20</v>
      </c>
      <c r="H17" s="12">
        <v>60</v>
      </c>
    </row>
    <row r="18" spans="1:8" ht="15.75">
      <c r="A18" s="1"/>
      <c r="B18" s="1"/>
      <c r="C18" s="1"/>
      <c r="D18" s="1"/>
      <c r="E18" s="16"/>
      <c r="F18" s="1"/>
      <c r="G18" s="9" t="s">
        <v>19</v>
      </c>
      <c r="H18" s="12">
        <v>60</v>
      </c>
    </row>
    <row r="19" spans="1:8" ht="15.75">
      <c r="A19" s="1"/>
      <c r="B19" s="1"/>
      <c r="C19" s="1"/>
      <c r="D19" s="1"/>
      <c r="E19" s="3"/>
      <c r="F19" s="1"/>
      <c r="G19" s="9" t="s">
        <v>21</v>
      </c>
      <c r="H19" s="12" t="s">
        <v>29</v>
      </c>
    </row>
    <row r="20" spans="1:8" ht="15.75">
      <c r="A20" s="1"/>
      <c r="B20" s="1"/>
      <c r="C20" s="1"/>
      <c r="D20" s="1"/>
      <c r="E20" s="3"/>
      <c r="F20" s="1"/>
      <c r="G20" s="10" t="s">
        <v>17</v>
      </c>
      <c r="H20" s="12">
        <v>19050</v>
      </c>
    </row>
    <row r="21" spans="1:8" ht="15.75">
      <c r="A21" s="1"/>
      <c r="B21" s="1"/>
      <c r="C21" s="1"/>
      <c r="D21" s="1"/>
      <c r="E21" s="3"/>
      <c r="F21" s="1"/>
      <c r="G21" s="9" t="s">
        <v>18</v>
      </c>
      <c r="H21" s="12">
        <v>15</v>
      </c>
    </row>
    <row r="22" spans="1:8" ht="15.75">
      <c r="A22" s="1"/>
      <c r="B22" s="1"/>
      <c r="C22" s="1"/>
      <c r="D22" s="1"/>
      <c r="E22" s="3"/>
      <c r="F22" s="1"/>
      <c r="G22" s="5"/>
      <c r="H22" s="11"/>
    </row>
    <row r="23" spans="1:8" ht="15.75">
      <c r="A23" s="1"/>
      <c r="B23" s="1"/>
      <c r="C23" s="1"/>
      <c r="D23" s="1"/>
      <c r="E23" s="3"/>
      <c r="F23" s="1"/>
      <c r="G23" s="5"/>
      <c r="H23" s="11"/>
    </row>
    <row r="24" spans="1:8" ht="15.75">
      <c r="A24" s="1"/>
      <c r="B24" s="1"/>
      <c r="C24" s="1"/>
      <c r="D24" s="1"/>
      <c r="E24" s="3"/>
      <c r="F24" s="1"/>
      <c r="G24" s="5"/>
      <c r="H24" s="11"/>
    </row>
    <row r="25" spans="1:8" ht="15.75">
      <c r="A25" s="1"/>
      <c r="B25" s="1"/>
      <c r="C25" s="1"/>
      <c r="D25" s="1"/>
      <c r="E25" s="3"/>
      <c r="F25" s="1"/>
      <c r="G25" s="5"/>
      <c r="H25" s="11"/>
    </row>
    <row r="26" spans="1:8" ht="15.75">
      <c r="A26" s="1"/>
      <c r="B26" s="1"/>
      <c r="C26" s="1"/>
      <c r="D26" s="1"/>
      <c r="E26" s="3"/>
      <c r="F26" s="1"/>
      <c r="G26" s="5"/>
      <c r="H26" s="11"/>
    </row>
    <row r="27" spans="1:8" ht="15.75">
      <c r="A27" s="1"/>
      <c r="B27" s="1"/>
      <c r="C27" s="1"/>
      <c r="D27" s="1"/>
      <c r="E27" s="3"/>
      <c r="F27" s="1"/>
      <c r="G27" s="5"/>
      <c r="H27" s="11"/>
    </row>
    <row r="28" spans="1:8" ht="15.75">
      <c r="A28" s="1"/>
      <c r="B28" s="1"/>
      <c r="C28" s="1"/>
      <c r="D28" s="1"/>
      <c r="E28" s="3"/>
      <c r="F28" s="1"/>
      <c r="G28" s="5"/>
      <c r="H28" s="11"/>
    </row>
    <row r="29" spans="1:8" ht="15.75">
      <c r="A29" s="1"/>
      <c r="B29" s="1"/>
      <c r="C29" s="1"/>
      <c r="D29" s="1"/>
      <c r="E29" s="3"/>
      <c r="F29" s="1"/>
      <c r="G29" s="5"/>
      <c r="H29" s="11"/>
    </row>
    <row r="30" spans="1:8" ht="15.75">
      <c r="A30" s="1"/>
      <c r="B30" s="1"/>
      <c r="C30" s="1"/>
      <c r="D30" s="1"/>
      <c r="E30" s="3"/>
      <c r="F30" s="1"/>
      <c r="G30" s="5"/>
      <c r="H30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22.7109375" style="0" customWidth="1"/>
    <col min="3" max="3" width="5.57421875" style="0" customWidth="1"/>
    <col min="4" max="4" width="24.57421875" style="0" customWidth="1"/>
    <col min="5" max="5" width="12.7109375" style="4" customWidth="1"/>
    <col min="7" max="7" width="32.57421875" style="6" customWidth="1"/>
    <col min="8" max="8" width="10.7109375" style="13" bestFit="1" customWidth="1"/>
  </cols>
  <sheetData>
    <row r="1" spans="1:8" ht="15.75">
      <c r="A1" s="2" t="s">
        <v>46</v>
      </c>
      <c r="B1" s="2"/>
      <c r="C1" s="2"/>
      <c r="D1" s="2"/>
      <c r="E1" s="3"/>
      <c r="F1" s="1"/>
      <c r="G1" s="5"/>
      <c r="H1" s="11"/>
    </row>
    <row r="2" spans="1:8" ht="15.75">
      <c r="A2" s="2"/>
      <c r="B2" s="2"/>
      <c r="C2" s="2"/>
      <c r="D2" s="2"/>
      <c r="E2" s="3"/>
      <c r="F2" s="1"/>
      <c r="G2" s="5"/>
      <c r="H2" s="11"/>
    </row>
    <row r="3" spans="1:8" ht="15.75">
      <c r="A3" s="2" t="s">
        <v>1</v>
      </c>
      <c r="B3" s="2"/>
      <c r="C3" s="2"/>
      <c r="D3" s="2" t="s">
        <v>2</v>
      </c>
      <c r="E3" s="3"/>
      <c r="F3" s="1"/>
      <c r="H3" s="11"/>
    </row>
    <row r="4" spans="1:8" ht="15.75">
      <c r="A4" s="2"/>
      <c r="B4" s="2" t="s">
        <v>4</v>
      </c>
      <c r="C4" s="2"/>
      <c r="D4" s="2"/>
      <c r="E4" s="3"/>
      <c r="F4" s="1"/>
      <c r="G4" s="5"/>
      <c r="H4" s="11"/>
    </row>
    <row r="5" spans="1:8" ht="15.75">
      <c r="A5" s="1" t="s">
        <v>48</v>
      </c>
      <c r="B5" s="1">
        <v>1</v>
      </c>
      <c r="C5" s="2"/>
      <c r="D5" s="2"/>
      <c r="E5" s="3"/>
      <c r="F5" s="1"/>
      <c r="G5" s="5"/>
      <c r="H5" s="11"/>
    </row>
    <row r="6" spans="1:8" ht="15.75">
      <c r="A6" s="1" t="s">
        <v>7</v>
      </c>
      <c r="B6" s="1">
        <v>20</v>
      </c>
      <c r="C6" s="1"/>
      <c r="D6" s="1" t="s">
        <v>30</v>
      </c>
      <c r="E6" s="3">
        <f>IF(B5=0,0,0.06153+0.000563*(B6*B7))</f>
        <v>0.39932999999999996</v>
      </c>
      <c r="F6" s="1"/>
      <c r="G6" s="5"/>
      <c r="H6" s="11"/>
    </row>
    <row r="7" spans="1:8" ht="15.75">
      <c r="A7" s="1" t="s">
        <v>8</v>
      </c>
      <c r="B7" s="1">
        <v>30</v>
      </c>
      <c r="C7" s="1"/>
      <c r="D7" s="1" t="s">
        <v>31</v>
      </c>
      <c r="E7" s="3">
        <f>E6*B8/100</f>
        <v>0.07986599999999999</v>
      </c>
      <c r="F7" s="1"/>
      <c r="G7" s="5"/>
      <c r="H7" s="11"/>
    </row>
    <row r="8" spans="1:8" ht="15.75">
      <c r="A8" s="1" t="s">
        <v>9</v>
      </c>
      <c r="B8" s="1">
        <v>20</v>
      </c>
      <c r="C8" s="1"/>
      <c r="D8" s="1" t="s">
        <v>32</v>
      </c>
      <c r="E8" s="3">
        <f>E6-E7</f>
        <v>0.31946399999999997</v>
      </c>
      <c r="F8" s="1"/>
      <c r="G8" s="5"/>
      <c r="H8" s="11"/>
    </row>
    <row r="9" spans="1:8" ht="15.75">
      <c r="A9" s="1"/>
      <c r="B9" s="1"/>
      <c r="C9" s="1"/>
      <c r="D9" s="1"/>
      <c r="E9" s="16"/>
      <c r="F9" s="1"/>
      <c r="G9" s="5"/>
      <c r="H9" s="11"/>
    </row>
    <row r="10" spans="1:8" ht="15.75">
      <c r="A10" s="1"/>
      <c r="B10" s="2" t="s">
        <v>6</v>
      </c>
      <c r="C10" s="1"/>
      <c r="D10" s="1"/>
      <c r="E10" s="3"/>
      <c r="F10" s="1"/>
      <c r="G10" s="7" t="s">
        <v>22</v>
      </c>
      <c r="H10" s="11"/>
    </row>
    <row r="11" spans="1:8" ht="17.25" customHeight="1">
      <c r="A11" s="1" t="s">
        <v>10</v>
      </c>
      <c r="B11" s="1">
        <v>30</v>
      </c>
      <c r="C11" s="1"/>
      <c r="D11" s="1" t="s">
        <v>33</v>
      </c>
      <c r="E11" s="3">
        <f>2.377+0.00187*B11*B12</f>
        <v>4.6209999999999996</v>
      </c>
      <c r="F11" s="1"/>
      <c r="G11" s="8" t="s">
        <v>23</v>
      </c>
      <c r="H11" s="10">
        <f>E8+E12+E16</f>
        <v>0.694410704</v>
      </c>
    </row>
    <row r="12" spans="1:8" ht="18" customHeight="1">
      <c r="A12" s="1" t="s">
        <v>11</v>
      </c>
      <c r="B12" s="1">
        <v>40</v>
      </c>
      <c r="C12" s="1"/>
      <c r="D12" s="1" t="s">
        <v>34</v>
      </c>
      <c r="E12" s="3">
        <f>IF(E16&lt;0.009=0,0.092,(0.08174+0.218*E16))</f>
        <v>0.134218704</v>
      </c>
      <c r="F12" s="1"/>
      <c r="G12" s="8" t="s">
        <v>24</v>
      </c>
      <c r="H12" s="10">
        <f>E13</f>
        <v>0.074</v>
      </c>
    </row>
    <row r="13" spans="1:8" ht="17.25" customHeight="1">
      <c r="A13" s="1"/>
      <c r="B13" s="1"/>
      <c r="C13" s="1"/>
      <c r="D13" s="1" t="s">
        <v>35</v>
      </c>
      <c r="E13" s="3">
        <v>0.074</v>
      </c>
      <c r="F13" s="1"/>
      <c r="G13" s="8" t="s">
        <v>25</v>
      </c>
      <c r="H13" s="10">
        <v>0</v>
      </c>
    </row>
    <row r="14" spans="1:8" ht="19.5" customHeight="1">
      <c r="A14" s="1"/>
      <c r="B14" s="1"/>
      <c r="C14" s="1"/>
      <c r="D14" s="1"/>
      <c r="E14" s="16"/>
      <c r="F14" s="1"/>
      <c r="G14" s="8" t="s">
        <v>26</v>
      </c>
      <c r="H14" s="10">
        <f>E7</f>
        <v>0.07986599999999999</v>
      </c>
    </row>
    <row r="15" spans="1:10" ht="17.25" customHeight="1">
      <c r="A15" s="1"/>
      <c r="B15" s="2" t="s">
        <v>12</v>
      </c>
      <c r="C15" s="1"/>
      <c r="D15" s="1"/>
      <c r="E15" s="3"/>
      <c r="F15" s="1"/>
      <c r="G15" s="8" t="s">
        <v>27</v>
      </c>
      <c r="H15" s="10">
        <f>E11</f>
        <v>4.6209999999999996</v>
      </c>
      <c r="J15" s="4"/>
    </row>
    <row r="16" spans="1:8" ht="15.75">
      <c r="A16" s="1" t="s">
        <v>14</v>
      </c>
      <c r="B16" s="1">
        <v>1</v>
      </c>
      <c r="C16" s="1"/>
      <c r="D16" s="1" t="s">
        <v>36</v>
      </c>
      <c r="E16" s="3">
        <f>(0.101+0.50082*B16)*B17/100</f>
        <v>0.240728</v>
      </c>
      <c r="F16" s="1"/>
      <c r="G16" s="9" t="s">
        <v>16</v>
      </c>
      <c r="H16" s="14">
        <f>((E6*B6)+(E16*B16)+((E11+E12+E13)*B11))/(SUM(H11:H15))</f>
        <v>27.99344363177424</v>
      </c>
    </row>
    <row r="17" spans="1:8" ht="15.75">
      <c r="A17" s="1" t="s">
        <v>15</v>
      </c>
      <c r="B17" s="1">
        <v>40</v>
      </c>
      <c r="C17" s="1"/>
      <c r="D17" s="1"/>
      <c r="E17" s="3"/>
      <c r="F17" s="1"/>
      <c r="G17" s="9" t="s">
        <v>20</v>
      </c>
      <c r="H17" s="12">
        <v>30</v>
      </c>
    </row>
    <row r="18" spans="1:8" ht="15.75">
      <c r="A18" s="1"/>
      <c r="B18" s="1"/>
      <c r="C18" s="1"/>
      <c r="D18" s="1"/>
      <c r="E18" s="16"/>
      <c r="F18" s="1"/>
      <c r="G18" s="9" t="s">
        <v>19</v>
      </c>
      <c r="H18" s="12">
        <v>60</v>
      </c>
    </row>
    <row r="19" spans="1:8" ht="15.75">
      <c r="A19" s="1"/>
      <c r="B19" s="1"/>
      <c r="C19" s="1"/>
      <c r="D19" s="1"/>
      <c r="E19" s="3"/>
      <c r="F19" s="1"/>
      <c r="G19" s="9" t="s">
        <v>21</v>
      </c>
      <c r="H19" s="12">
        <v>40</v>
      </c>
    </row>
    <row r="20" spans="1:8" ht="15.75">
      <c r="A20" s="1"/>
      <c r="B20" s="1"/>
      <c r="C20" s="1"/>
      <c r="F20" s="1"/>
      <c r="G20" s="10" t="s">
        <v>17</v>
      </c>
      <c r="H20" s="12">
        <v>19050</v>
      </c>
    </row>
    <row r="21" spans="1:8" ht="15.75">
      <c r="A21" s="1"/>
      <c r="B21" s="1"/>
      <c r="C21" s="1"/>
      <c r="D21" s="1"/>
      <c r="E21" s="3"/>
      <c r="F21" s="1"/>
      <c r="G21" s="9" t="s">
        <v>18</v>
      </c>
      <c r="H21" s="12">
        <v>35</v>
      </c>
    </row>
    <row r="22" spans="1:8" ht="15.75">
      <c r="A22" s="1"/>
      <c r="B22" s="1"/>
      <c r="C22" s="1"/>
      <c r="D22" s="1"/>
      <c r="E22" s="3"/>
      <c r="F22" s="1"/>
      <c r="G22" s="5"/>
      <c r="H22" s="11"/>
    </row>
    <row r="23" spans="1:8" ht="15.75">
      <c r="A23" s="1"/>
      <c r="B23" s="1"/>
      <c r="C23" s="1"/>
      <c r="D23" s="1"/>
      <c r="E23" s="3"/>
      <c r="F23" s="1"/>
      <c r="G23" s="5"/>
      <c r="H23" s="11"/>
    </row>
    <row r="24" spans="1:8" ht="15.75">
      <c r="A24" s="1"/>
      <c r="B24" s="1"/>
      <c r="C24" s="1"/>
      <c r="D24" s="1"/>
      <c r="E24" s="3"/>
      <c r="F24" s="1"/>
      <c r="G24" s="5"/>
      <c r="H24" s="11"/>
    </row>
    <row r="25" spans="1:8" ht="15.75">
      <c r="A25" s="1"/>
      <c r="B25" s="1"/>
      <c r="C25" s="1"/>
      <c r="D25" s="1"/>
      <c r="E25" s="3"/>
      <c r="F25" s="1"/>
      <c r="G25" s="5"/>
      <c r="H25" s="11"/>
    </row>
    <row r="26" spans="1:8" ht="15.75">
      <c r="A26" s="1"/>
      <c r="B26" s="1"/>
      <c r="C26" s="1"/>
      <c r="D26" s="1"/>
      <c r="E26" s="3"/>
      <c r="F26" s="1"/>
      <c r="G26" s="5"/>
      <c r="H26" s="11"/>
    </row>
    <row r="27" spans="1:8" ht="15.75">
      <c r="A27" s="1"/>
      <c r="B27" s="1"/>
      <c r="C27" s="1"/>
      <c r="D27" s="1"/>
      <c r="E27" s="3"/>
      <c r="F27" s="1"/>
      <c r="G27" s="5"/>
      <c r="H27" s="11"/>
    </row>
    <row r="28" spans="1:8" ht="15.75">
      <c r="A28" s="1"/>
      <c r="B28" s="1"/>
      <c r="C28" s="1"/>
      <c r="D28" s="1"/>
      <c r="E28" s="3"/>
      <c r="F28" s="1"/>
      <c r="G28" s="5"/>
      <c r="H28" s="11"/>
    </row>
    <row r="29" spans="1:8" ht="15.75">
      <c r="A29" s="1"/>
      <c r="B29" s="1"/>
      <c r="C29" s="1"/>
      <c r="D29" s="1"/>
      <c r="E29" s="3"/>
      <c r="F29" s="1"/>
      <c r="G29" s="5"/>
      <c r="H29" s="11"/>
    </row>
    <row r="30" spans="1:8" ht="15.75">
      <c r="A30" s="1"/>
      <c r="B30" s="1"/>
      <c r="C30" s="1"/>
      <c r="D30" s="1"/>
      <c r="E30" s="3"/>
      <c r="F30" s="1"/>
      <c r="G30" s="5"/>
      <c r="H30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2" sqref="B12"/>
    </sheetView>
  </sheetViews>
  <sheetFormatPr defaultColWidth="9.140625" defaultRowHeight="12.75"/>
  <cols>
    <col min="1" max="1" width="22.7109375" style="0" customWidth="1"/>
    <col min="3" max="3" width="5.57421875" style="0" customWidth="1"/>
    <col min="4" max="4" width="24.57421875" style="0" customWidth="1"/>
    <col min="5" max="5" width="12.7109375" style="4" customWidth="1"/>
    <col min="7" max="7" width="32.57421875" style="6" customWidth="1"/>
    <col min="8" max="8" width="10.7109375" style="13" bestFit="1" customWidth="1"/>
  </cols>
  <sheetData>
    <row r="1" spans="1:8" ht="15.75">
      <c r="A1" s="2" t="s">
        <v>44</v>
      </c>
      <c r="B1" s="2"/>
      <c r="C1" s="2"/>
      <c r="D1" s="2"/>
      <c r="E1" s="3"/>
      <c r="F1" s="1"/>
      <c r="G1" s="5"/>
      <c r="H1" s="11"/>
    </row>
    <row r="2" spans="1:8" ht="15.75">
      <c r="A2" s="2"/>
      <c r="B2" s="2"/>
      <c r="C2" s="2"/>
      <c r="D2" s="2"/>
      <c r="E2" s="3"/>
      <c r="F2" s="1"/>
      <c r="G2" s="5"/>
      <c r="H2" s="11"/>
    </row>
    <row r="3" spans="1:8" ht="15.75">
      <c r="A3" s="2" t="s">
        <v>1</v>
      </c>
      <c r="B3" s="2"/>
      <c r="C3" s="2"/>
      <c r="D3" s="2" t="s">
        <v>2</v>
      </c>
      <c r="E3" s="3"/>
      <c r="F3" s="1"/>
      <c r="H3" s="11"/>
    </row>
    <row r="4" spans="1:8" ht="15.75">
      <c r="A4" s="2"/>
      <c r="B4" s="2" t="s">
        <v>4</v>
      </c>
      <c r="C4" s="2"/>
      <c r="D4" s="2"/>
      <c r="E4" s="3"/>
      <c r="F4" s="1"/>
      <c r="G4" s="5"/>
      <c r="H4" s="11"/>
    </row>
    <row r="5" spans="1:8" ht="15.75">
      <c r="A5" s="1" t="s">
        <v>48</v>
      </c>
      <c r="B5" s="1">
        <v>1</v>
      </c>
      <c r="C5" s="2"/>
      <c r="D5" s="2"/>
      <c r="E5" s="3"/>
      <c r="F5" s="1"/>
      <c r="G5" s="5"/>
      <c r="H5" s="11"/>
    </row>
    <row r="6" spans="1:8" ht="15.75">
      <c r="A6" s="1" t="s">
        <v>7</v>
      </c>
      <c r="B6" s="1">
        <v>40</v>
      </c>
      <c r="C6" s="1"/>
      <c r="D6" s="1" t="s">
        <v>30</v>
      </c>
      <c r="E6" s="3">
        <f>IF(B5=0,0,0.06153+0.000563*(B6*B7))</f>
        <v>0.28673000000000004</v>
      </c>
      <c r="F6" s="1"/>
      <c r="G6" s="5"/>
      <c r="H6" s="11"/>
    </row>
    <row r="7" spans="1:8" ht="15.75">
      <c r="A7" s="1" t="s">
        <v>8</v>
      </c>
      <c r="B7" s="1">
        <v>10</v>
      </c>
      <c r="C7" s="1"/>
      <c r="D7" s="1" t="s">
        <v>31</v>
      </c>
      <c r="E7" s="3">
        <f>E6*B8/100</f>
        <v>0.057346</v>
      </c>
      <c r="F7" s="1"/>
      <c r="G7" s="5"/>
      <c r="H7" s="11"/>
    </row>
    <row r="8" spans="1:8" ht="15.75">
      <c r="A8" s="1" t="s">
        <v>9</v>
      </c>
      <c r="B8" s="1">
        <v>20</v>
      </c>
      <c r="C8" s="1"/>
      <c r="D8" s="1" t="s">
        <v>32</v>
      </c>
      <c r="E8" s="3">
        <f>E6-E7</f>
        <v>0.22938400000000003</v>
      </c>
      <c r="F8" s="1"/>
      <c r="G8" s="5"/>
      <c r="H8" s="11"/>
    </row>
    <row r="9" spans="1:8" ht="15.75">
      <c r="A9" s="1"/>
      <c r="B9" s="1"/>
      <c r="C9" s="1"/>
      <c r="D9" s="1"/>
      <c r="E9" s="16"/>
      <c r="F9" s="1"/>
      <c r="G9" s="5"/>
      <c r="H9" s="11"/>
    </row>
    <row r="10" spans="1:8" ht="15.75">
      <c r="A10" s="1"/>
      <c r="B10" s="2" t="s">
        <v>47</v>
      </c>
      <c r="C10" s="1"/>
      <c r="D10" s="1"/>
      <c r="E10" s="3"/>
      <c r="F10" s="1"/>
      <c r="G10" s="7" t="s">
        <v>37</v>
      </c>
      <c r="H10" s="11"/>
    </row>
    <row r="11" spans="1:8" ht="17.25" customHeight="1">
      <c r="A11" s="1" t="s">
        <v>38</v>
      </c>
      <c r="B11" s="1">
        <v>180</v>
      </c>
      <c r="C11" s="1"/>
      <c r="D11" s="1" t="s">
        <v>50</v>
      </c>
      <c r="E11" s="3">
        <f>IF(B20=0,(5.236+0.0000129*B11*B12*B12)*0.817,(3.771+0.0000078*B11*B12*B12)*0.635)</f>
        <v>16.4190856</v>
      </c>
      <c r="F11" s="1"/>
      <c r="G11" s="8" t="s">
        <v>23</v>
      </c>
      <c r="H11" s="10">
        <f>E8+E12+E16</f>
        <v>8.3916888</v>
      </c>
    </row>
    <row r="12" spans="1:8" ht="18" customHeight="1">
      <c r="A12" s="1" t="s">
        <v>39</v>
      </c>
      <c r="B12" s="1">
        <v>80</v>
      </c>
      <c r="C12" s="1"/>
      <c r="D12" s="1" t="s">
        <v>51</v>
      </c>
      <c r="E12" s="3">
        <f>IF(B20=0,(0.236+0.0000129*B11*B12*B12)*0.061,(3.771+0.0000078*B11*B12*B12)*0.16)</f>
        <v>0.9209047999999999</v>
      </c>
      <c r="F12" s="1"/>
      <c r="G12" s="8" t="s">
        <v>24</v>
      </c>
      <c r="H12" s="10">
        <f>E13</f>
        <v>1.8418095999999997</v>
      </c>
    </row>
    <row r="13" spans="1:8" ht="17.25" customHeight="1">
      <c r="A13" s="1"/>
      <c r="B13" s="1"/>
      <c r="C13" s="1"/>
      <c r="D13" s="1" t="s">
        <v>52</v>
      </c>
      <c r="E13" s="3">
        <f>IF(B20=0,(0.236+0.0000129*B11*B12*B12)*0.122,(3.771+0.0000078*B11*B12*B12)*0.205)</f>
        <v>1.8418095999999997</v>
      </c>
      <c r="F13" s="1"/>
      <c r="G13" s="8" t="s">
        <v>25</v>
      </c>
      <c r="H13" s="10">
        <v>0</v>
      </c>
    </row>
    <row r="14" spans="1:8" ht="19.5" customHeight="1">
      <c r="A14" s="1"/>
      <c r="B14" s="1"/>
      <c r="C14" s="1"/>
      <c r="D14" s="1"/>
      <c r="E14" s="16"/>
      <c r="F14" s="1"/>
      <c r="G14" s="8" t="s">
        <v>26</v>
      </c>
      <c r="H14" s="10">
        <f>E7</f>
        <v>0.057346</v>
      </c>
    </row>
    <row r="15" spans="1:10" ht="17.25" customHeight="1">
      <c r="A15" s="1"/>
      <c r="B15" s="2" t="s">
        <v>12</v>
      </c>
      <c r="C15" s="1"/>
      <c r="D15" s="1"/>
      <c r="E15" s="3"/>
      <c r="F15" s="1"/>
      <c r="G15" s="8" t="s">
        <v>27</v>
      </c>
      <c r="H15" s="10">
        <f>E11</f>
        <v>16.4190856</v>
      </c>
      <c r="J15" s="4"/>
    </row>
    <row r="16" spans="1:8" ht="15.75">
      <c r="A16" s="1" t="s">
        <v>14</v>
      </c>
      <c r="B16" s="1">
        <v>3</v>
      </c>
      <c r="C16" s="1"/>
      <c r="D16" s="1" t="s">
        <v>53</v>
      </c>
      <c r="E16" s="3">
        <f>3.843+0.000177*B16*B17*B17</f>
        <v>7.2414000000000005</v>
      </c>
      <c r="F16" s="1"/>
      <c r="G16" s="9" t="s">
        <v>16</v>
      </c>
      <c r="H16" s="14">
        <f>((E6*B6)+(E16*B16)+((E11+E12+E13)*B11))/(SUM(H11:H15))</f>
        <v>130.51016606932328</v>
      </c>
    </row>
    <row r="17" spans="1:8" ht="15.75">
      <c r="A17" s="1" t="s">
        <v>15</v>
      </c>
      <c r="B17" s="1">
        <v>80</v>
      </c>
      <c r="C17" s="1"/>
      <c r="D17" s="1"/>
      <c r="E17" s="3"/>
      <c r="F17" s="1"/>
      <c r="G17" s="9" t="s">
        <v>20</v>
      </c>
      <c r="H17" s="12">
        <v>30</v>
      </c>
    </row>
    <row r="18" spans="1:8" ht="15.75">
      <c r="A18" s="1"/>
      <c r="B18" s="1"/>
      <c r="C18" s="1"/>
      <c r="D18" s="1"/>
      <c r="E18" s="16"/>
      <c r="F18" s="1"/>
      <c r="G18" s="9" t="s">
        <v>19</v>
      </c>
      <c r="H18" s="12">
        <v>60</v>
      </c>
    </row>
    <row r="19" spans="1:8" ht="15.75">
      <c r="A19" s="1"/>
      <c r="B19" s="2" t="s">
        <v>40</v>
      </c>
      <c r="C19" s="1"/>
      <c r="D19" s="1"/>
      <c r="E19" s="3"/>
      <c r="F19" s="1"/>
      <c r="G19" s="9" t="s">
        <v>21</v>
      </c>
      <c r="H19" s="12">
        <v>40</v>
      </c>
    </row>
    <row r="20" spans="1:8" ht="15.75">
      <c r="A20" s="1" t="s">
        <v>49</v>
      </c>
      <c r="B20">
        <v>0</v>
      </c>
      <c r="C20" s="1"/>
      <c r="F20" s="1"/>
      <c r="G20" s="10" t="s">
        <v>17</v>
      </c>
      <c r="H20" s="12">
        <v>20000</v>
      </c>
    </row>
    <row r="21" spans="1:8" ht="15.75">
      <c r="A21" s="1" t="s">
        <v>41</v>
      </c>
      <c r="B21" s="1">
        <v>10</v>
      </c>
      <c r="C21" s="1"/>
      <c r="D21" s="1"/>
      <c r="E21" s="3"/>
      <c r="F21" s="1"/>
      <c r="G21" s="9" t="s">
        <v>18</v>
      </c>
      <c r="H21" s="12">
        <v>35</v>
      </c>
    </row>
    <row r="22" spans="1:8" ht="15.75">
      <c r="A22" s="1" t="s">
        <v>42</v>
      </c>
      <c r="B22" s="1">
        <v>20</v>
      </c>
      <c r="C22" s="1"/>
      <c r="D22" s="1"/>
      <c r="E22" s="3"/>
      <c r="F22" s="1"/>
      <c r="G22" s="5"/>
      <c r="H22" s="11"/>
    </row>
    <row r="23" spans="1:8" ht="15.75">
      <c r="A23" s="1" t="s">
        <v>43</v>
      </c>
      <c r="B23" s="1">
        <v>3</v>
      </c>
      <c r="C23" s="1"/>
      <c r="D23" s="1"/>
      <c r="E23" s="3"/>
      <c r="F23" s="1"/>
      <c r="G23" s="5"/>
      <c r="H23" s="11"/>
    </row>
    <row r="24" spans="1:8" ht="15.75">
      <c r="A24" s="1"/>
      <c r="B24" s="1"/>
      <c r="C24" s="1"/>
      <c r="D24" s="1"/>
      <c r="E24" s="3"/>
      <c r="F24" s="1"/>
      <c r="G24" s="5"/>
      <c r="H24" s="11"/>
    </row>
    <row r="25" spans="1:8" ht="15.75">
      <c r="A25" s="1"/>
      <c r="B25" s="1"/>
      <c r="C25" s="1"/>
      <c r="D25" s="1"/>
      <c r="E25" s="3"/>
      <c r="F25" s="1"/>
      <c r="G25" s="5"/>
      <c r="H25" s="11"/>
    </row>
    <row r="26" spans="1:8" ht="15.75">
      <c r="A26" s="1"/>
      <c r="B26" s="1"/>
      <c r="C26" s="1"/>
      <c r="D26" s="1"/>
      <c r="E26" s="3"/>
      <c r="F26" s="1"/>
      <c r="G26" s="5"/>
      <c r="H26" s="11"/>
    </row>
    <row r="27" spans="1:8" ht="15.75">
      <c r="A27" s="1"/>
      <c r="B27" s="1"/>
      <c r="C27" s="1"/>
      <c r="D27" s="1"/>
      <c r="E27" s="3"/>
      <c r="F27" s="1"/>
      <c r="G27" s="5"/>
      <c r="H27" s="11"/>
    </row>
    <row r="28" spans="1:8" ht="15.75">
      <c r="A28" s="1"/>
      <c r="B28" s="1"/>
      <c r="C28" s="1"/>
      <c r="D28" s="1"/>
      <c r="E28" s="3"/>
      <c r="F28" s="1"/>
      <c r="G28" s="5"/>
      <c r="H28" s="11"/>
    </row>
    <row r="29" spans="1:8" ht="15.75">
      <c r="A29" s="1"/>
      <c r="B29" s="1"/>
      <c r="C29" s="1"/>
      <c r="D29" s="1"/>
      <c r="E29" s="3"/>
      <c r="F29" s="1"/>
      <c r="G29" s="5"/>
      <c r="H29" s="11"/>
    </row>
    <row r="30" spans="1:8" ht="15.75">
      <c r="A30" s="1"/>
      <c r="B30" s="1"/>
      <c r="C30" s="1"/>
      <c r="D30" s="1"/>
      <c r="E30" s="3"/>
      <c r="F30" s="1"/>
      <c r="G30" s="5"/>
      <c r="H30" s="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NAGREF_IMFE&amp;FPT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G_XANTHOPOULOS</dc:creator>
  <cp:keywords/>
  <dc:description/>
  <cp:lastModifiedBy>G_XANTHOPOULOS</cp:lastModifiedBy>
  <dcterms:created xsi:type="dcterms:W3CDTF">2009-09-19T09:30:59Z</dcterms:created>
  <dcterms:modified xsi:type="dcterms:W3CDTF">2009-09-22T07:36:14Z</dcterms:modified>
  <cp:category/>
  <cp:version/>
  <cp:contentType/>
  <cp:contentStatus/>
</cp:coreProperties>
</file>